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STADISTICA\Información 2018\POA 2018\4 Octubre-Diciembre 2018\4 Cuenta Pública (oct-dic-18)\2 Integración\1 Información Programática vf\"/>
    </mc:Choice>
  </mc:AlternateContent>
  <bookViews>
    <workbookView xWindow="240" yWindow="60" windowWidth="16155" windowHeight="5580"/>
  </bookViews>
  <sheets>
    <sheet name="IR" sheetId="2" r:id="rId1"/>
  </sheets>
  <definedNames>
    <definedName name="_xlnm.Print_Titles" localSheetId="0">IR!$1:$7</definedName>
  </definedNames>
  <calcPr calcId="162913"/>
</workbook>
</file>

<file path=xl/calcChain.xml><?xml version="1.0" encoding="utf-8"?>
<calcChain xmlns="http://schemas.openxmlformats.org/spreadsheetml/2006/main">
  <c r="I32" i="2" l="1"/>
  <c r="J28" i="2"/>
  <c r="I28" i="2"/>
  <c r="I25" i="2"/>
  <c r="I23" i="2"/>
  <c r="I18" i="2"/>
  <c r="J8" i="2"/>
  <c r="J9" i="2"/>
  <c r="I30" i="2" l="1"/>
  <c r="F30" i="2"/>
  <c r="I26" i="2"/>
  <c r="F26" i="2"/>
  <c r="I24" i="2"/>
  <c r="F24" i="2"/>
  <c r="I22" i="2"/>
  <c r="F22" i="2"/>
  <c r="I21" i="2"/>
  <c r="F21" i="2"/>
  <c r="I19" i="2"/>
  <c r="F19" i="2"/>
  <c r="I15" i="2"/>
  <c r="F15" i="2"/>
  <c r="I12" i="2"/>
  <c r="I11" i="2"/>
  <c r="F11" i="2"/>
  <c r="I9" i="2"/>
  <c r="I10" i="2"/>
  <c r="F10" i="2"/>
  <c r="F9" i="2"/>
  <c r="I8" i="2" l="1"/>
  <c r="H31" i="2" l="1"/>
  <c r="I31" i="2"/>
  <c r="J30" i="2"/>
  <c r="H29" i="2"/>
  <c r="I29" i="2"/>
  <c r="H27" i="2"/>
  <c r="I27" i="2"/>
  <c r="H26" i="2"/>
  <c r="H22" i="2"/>
  <c r="H21" i="2"/>
  <c r="H20" i="2"/>
  <c r="I20" i="2"/>
  <c r="H19" i="2"/>
  <c r="J10" i="2"/>
  <c r="H24" i="2" l="1"/>
  <c r="J22" i="2" l="1"/>
  <c r="J21" i="2"/>
  <c r="J20" i="2"/>
  <c r="J19" i="2"/>
  <c r="J32" i="2"/>
  <c r="J31" i="2"/>
  <c r="J29" i="2"/>
  <c r="J27" i="2"/>
  <c r="J26" i="2"/>
  <c r="J25" i="2"/>
  <c r="J24" i="2"/>
  <c r="J23" i="2"/>
  <c r="J18" i="2"/>
  <c r="J17" i="2"/>
  <c r="J16" i="2"/>
  <c r="J15" i="2"/>
  <c r="J14" i="2"/>
  <c r="J13" i="2"/>
  <c r="J12" i="2"/>
  <c r="J11" i="2"/>
</calcChain>
</file>

<file path=xl/sharedStrings.xml><?xml version="1.0" encoding="utf-8"?>
<sst xmlns="http://schemas.openxmlformats.org/spreadsheetml/2006/main" count="219" uniqueCount="116">
  <si>
    <t>Nombre del Indicador</t>
  </si>
  <si>
    <t>Componente</t>
  </si>
  <si>
    <t>Fórmula</t>
  </si>
  <si>
    <t xml:space="preserve">Nivel </t>
  </si>
  <si>
    <t>Tipo de Gasto</t>
  </si>
  <si>
    <t>Meta Anual</t>
  </si>
  <si>
    <t xml:space="preserve">Unidad de Medida de la Meta </t>
  </si>
  <si>
    <t>Alcanzado</t>
  </si>
  <si>
    <t>Programado</t>
  </si>
  <si>
    <t>Porcentaje</t>
  </si>
  <si>
    <t>Semáforo</t>
  </si>
  <si>
    <t xml:space="preserve">Ej. Fiscal </t>
  </si>
  <si>
    <t>Periodicidad</t>
  </si>
  <si>
    <t>Indicadores de Resultados</t>
  </si>
  <si>
    <t>Universidad Tecnológica de Tula - Tepeji</t>
  </si>
  <si>
    <t>Porcentaje de estudiantes becados.</t>
  </si>
  <si>
    <t>Porcentaje de actividades de difusión realizadas.</t>
  </si>
  <si>
    <t>Porcentaje de adecuaciones curriculares aprobadas.</t>
  </si>
  <si>
    <t>Porcentaje de mantenimientos realizados.</t>
  </si>
  <si>
    <t>Estudiante</t>
  </si>
  <si>
    <t>Trimestral</t>
  </si>
  <si>
    <t>PACA = (Número de adecuaciones curriculares aprobadas/Número de adecuaciones curriculares programadas) * 100</t>
  </si>
  <si>
    <t>Material didáctico</t>
  </si>
  <si>
    <t>Convenio</t>
  </si>
  <si>
    <t>Verde</t>
  </si>
  <si>
    <t>Personal docente</t>
  </si>
  <si>
    <t>Investigación</t>
  </si>
  <si>
    <t>PLED = (Lote de equipo distribuido / Lote de equipo programado para distribuir) * 100</t>
  </si>
  <si>
    <t>Lote</t>
  </si>
  <si>
    <t>PMR = (Número de mantenimientos realizados / Número de mantenimientos programados) * 100</t>
  </si>
  <si>
    <t>Mantenimiento</t>
  </si>
  <si>
    <t>Corriente</t>
  </si>
  <si>
    <t>Gasto de Capital</t>
  </si>
  <si>
    <t>"Bajo protesta de decir verdad declaramos que los Estados Financieros y sus Notas, son razonablemente correctos y son responsabilidad del emisor".</t>
  </si>
  <si>
    <t>Programas educativos de calidad brindados.</t>
  </si>
  <si>
    <t>CPE = (Subsidio ordinario federal, estatal e ingresos propios / Matrícula total inscrita) * 100</t>
  </si>
  <si>
    <t>Costo Promedio por estudiante.</t>
  </si>
  <si>
    <t>Componente / Actividad</t>
  </si>
  <si>
    <t>Actividad</t>
  </si>
  <si>
    <t>Porcentaje aspirantes o estudiantes que aprueban las diferentes evaluaciones.</t>
  </si>
  <si>
    <t>PAEADE = (Número de estudiantes o aspirantes que aprueban las diferentes evaluaciones / Número de estudiantes o aspirantes evaluados) * 100</t>
  </si>
  <si>
    <t>Porcentaje de estudiantes participantes en las actividades culturales, deportivas y recreativas.</t>
  </si>
  <si>
    <t>PEPACDR = (Número de estudiantes participantes en las actividades culturales, deportivas y recreativas / Número total de estudiantes inscritos) * 100</t>
  </si>
  <si>
    <t>Porcentaje de reprobación en el periodo escolar.</t>
  </si>
  <si>
    <t>PRPE = (Número de estudiantes reprobados en el periodo escolar / Núemero de estudiantes matriculados en el periodo escolar.</t>
  </si>
  <si>
    <t>Porcentaje de personal docente fortalecido.</t>
  </si>
  <si>
    <t>PPDF = (Número de personal docente fortalecido / Número de personal docente programado para fortalecer) * 100</t>
  </si>
  <si>
    <t>Porcentaje de recurso ejercido en becas escolares.</t>
  </si>
  <si>
    <t>PREBE = (Recursos ejercidos en becas escolares / total de recursos autorizados) * 100</t>
  </si>
  <si>
    <t>Peso</t>
  </si>
  <si>
    <t>PEB = (Número de estudiantes becados/Número de que solicitaron la beca)*100</t>
  </si>
  <si>
    <t>Porcentaje de gasto ejercido en adquisición de material didáctico.</t>
  </si>
  <si>
    <t>PREMD = (Total de recursos ejercidos en material didáctico / Total de recursos autorizados)</t>
  </si>
  <si>
    <t>Porcentaje de paquetes de material didáctico distribuido.</t>
  </si>
  <si>
    <t>PPMDD = (Número de paquetes de material didáctico distribuido / número de paquetes de material didáctico programado para distribuir) * 100</t>
  </si>
  <si>
    <t>Porcentaje de ingreso captado.</t>
  </si>
  <si>
    <t>Servicio de extensión y vinculación proporcionado.</t>
  </si>
  <si>
    <t>PIC = (Ingreso captado / ingreso programado) * 100</t>
  </si>
  <si>
    <t>Porcentaje de beneficiarios de servicios de educación continua y tecnológicos atendidos.</t>
  </si>
  <si>
    <t>Beneficiario</t>
  </si>
  <si>
    <t>PBSECTA = (Número de beneficiarios atendidos / número de beneficiarios programados) * 100</t>
  </si>
  <si>
    <t>PADR = (Número de actividades de difusión realizadas / Número de actividades de difusión programadas) * 100</t>
  </si>
  <si>
    <t>Porcentaje de acuerdos o convenios firmados.</t>
  </si>
  <si>
    <t>PACF = (Acuerdos o convenios firmados / Acuerdos o convenios gestionados) * 100</t>
  </si>
  <si>
    <t>Promedio de personas de la comunidad académica educativa beneficiadas directamente por convenio de movilidad académica.</t>
  </si>
  <si>
    <t>Estudiante
/ Docente</t>
  </si>
  <si>
    <t>Investigación científica, tecnológica y educativa realizada.</t>
  </si>
  <si>
    <t>Porcentaje de recurso ejercido en investigación científica, tecnoógica y educativa.</t>
  </si>
  <si>
    <t>PREICT = (Recurso ejercido / recurso programado) * 100</t>
  </si>
  <si>
    <t>Porcentaje de productos de investigación realizados.</t>
  </si>
  <si>
    <t>PPIR = (Número de productos de investigación realizado / Número de productos de investigación programados.) * 100</t>
  </si>
  <si>
    <t>Porcentaje de recursos ejercidos en planeación.</t>
  </si>
  <si>
    <t>Planeación estratégica, evaluación y sistematización establecida.</t>
  </si>
  <si>
    <t>PREP = (Recurso ejercido / recurso autorizado) * 100</t>
  </si>
  <si>
    <t>Porcentaje de evaluaciones de gestión institucional aplicados.</t>
  </si>
  <si>
    <t>Evaluación</t>
  </si>
  <si>
    <t>PEGIA = (Número de evaluaciones de gestión institucional aplicadas / Número de evaluaciones de gestión institucional programadas) * 100</t>
  </si>
  <si>
    <t>Porcentaje de módulos del sistema de información implantados.</t>
  </si>
  <si>
    <t>Módulo</t>
  </si>
  <si>
    <t>PMSII = (Número de módulos implantados del sistema de información / Número de módulos programados del sistema de información) * 100</t>
  </si>
  <si>
    <t>Tasa de crecimiento del recurso autorizado por fuente de financiamiento en el ejercicio fiscal actual.</t>
  </si>
  <si>
    <t>Gestión Administrativa Ejecutada.</t>
  </si>
  <si>
    <t>Tasa</t>
  </si>
  <si>
    <t>TCRAFFEFA = (Recurso autorizado por fuente de financiamiento en el ejercicio fiscal actual / Recurso autorizado por fuente de financiamiento en el ejercicio fiscal inmediato anterior) * 100</t>
  </si>
  <si>
    <t>Porcentaje de servidores públicos, directivos y administrativos capacitados o actualizados.</t>
  </si>
  <si>
    <t>Servidor público</t>
  </si>
  <si>
    <t>Porcentaje de lote de equipo distribuido</t>
  </si>
  <si>
    <t>PSPDACA = (Número de servidores públicos capacitados, directivos y administrativos capacitados o actualizados / Número de servidores públicos, directivos y administrativos programados a capacitar o actualizar) * 100</t>
  </si>
  <si>
    <t>Porcentaje de recurso por fuente de financiamiento recaudado.</t>
  </si>
  <si>
    <t>Recurso</t>
  </si>
  <si>
    <t>RFFR = (Recurso recaudado por fuente de financiamiento / recurso por fuente de financiamiento autorizado) * 100</t>
  </si>
  <si>
    <t>PPCEB = [(Número de estudiantes beneficiados directamente por algún convenio de movilidad académica + número de profesores beneficiados directamente por algún convenio de movilidad académica) / número de convenios de movilidad académica firmados] * 100</t>
  </si>
  <si>
    <t xml:space="preserve">Becas otorgadas. </t>
  </si>
  <si>
    <t>Material didáctico entregado.</t>
  </si>
  <si>
    <t>Cuenta Pública 2018</t>
  </si>
  <si>
    <r>
      <rPr>
        <b/>
        <sz val="11"/>
        <color theme="1"/>
        <rFont val="Calibri"/>
        <family val="2"/>
        <scheme val="minor"/>
      </rPr>
      <t>Educación continua y servicios tecnológicos.</t>
    </r>
    <r>
      <rPr>
        <sz val="11"/>
        <color theme="1"/>
        <rFont val="Calibri"/>
        <family val="2"/>
        <scheme val="minor"/>
      </rPr>
      <t xml:space="preserve"> Otorgamiento  de servicios de educación continua y tecnológicos de Educación Superior.</t>
    </r>
  </si>
  <si>
    <r>
      <rPr>
        <b/>
        <sz val="11"/>
        <color theme="1"/>
        <rFont val="Calibri"/>
        <family val="2"/>
        <scheme val="minor"/>
      </rPr>
      <t>Difusión institucional.</t>
    </r>
    <r>
      <rPr>
        <sz val="11"/>
        <color theme="1"/>
        <rFont val="Calibri"/>
        <family val="2"/>
        <scheme val="minor"/>
      </rPr>
      <t xml:space="preserve"> Realización de actividades de difusión institucional de Educación Superior.</t>
    </r>
  </si>
  <si>
    <r>
      <rPr>
        <b/>
        <sz val="11"/>
        <color theme="1"/>
        <rFont val="Calibri"/>
        <family val="2"/>
        <scheme val="minor"/>
      </rPr>
      <t xml:space="preserve">Vinculación. </t>
    </r>
    <r>
      <rPr>
        <sz val="11"/>
        <color theme="1"/>
        <rFont val="Calibri"/>
        <family val="2"/>
        <scheme val="minor"/>
      </rPr>
      <t>Firma de vínculos que permitan la colaboración de la Institución con organizaciones e instituciones educativas del sector social, público y privado.</t>
    </r>
  </si>
  <si>
    <r>
      <rPr>
        <b/>
        <sz val="11"/>
        <color theme="1"/>
        <rFont val="Calibri"/>
        <family val="2"/>
        <scheme val="minor"/>
      </rPr>
      <t>Movilidad Académica.</t>
    </r>
    <r>
      <rPr>
        <sz val="11"/>
        <color theme="1"/>
        <rFont val="Calibri"/>
        <family val="2"/>
        <scheme val="minor"/>
      </rPr>
      <t xml:space="preserve"> Establecimiento de mecanismos de colaboración y cooperación interinstitucional que fomenten el tránsito y el intercambio académico a nivel nacional e internacional.</t>
    </r>
  </si>
  <si>
    <r>
      <rPr>
        <b/>
        <sz val="11"/>
        <color theme="1"/>
        <rFont val="Calibri"/>
        <family val="2"/>
        <scheme val="minor"/>
      </rPr>
      <t xml:space="preserve">Adecuación curricular. </t>
    </r>
    <r>
      <rPr>
        <sz val="11"/>
        <color theme="1"/>
        <rFont val="Calibri"/>
        <family val="2"/>
        <scheme val="minor"/>
      </rPr>
      <t xml:space="preserve"> Actualización de Planes y Programas de Estudio de Educación Superior.</t>
    </r>
  </si>
  <si>
    <r>
      <rPr>
        <b/>
        <sz val="11"/>
        <color theme="1"/>
        <rFont val="Calibri"/>
        <family val="2"/>
        <scheme val="minor"/>
      </rPr>
      <t>Evaluación del desempeño escolar.</t>
    </r>
    <r>
      <rPr>
        <sz val="11"/>
        <color theme="1"/>
        <rFont val="Calibri"/>
        <family val="2"/>
        <scheme val="minor"/>
      </rPr>
      <t xml:space="preserve"> Evaluación a aspirantes de Educación Superior.</t>
    </r>
  </si>
  <si>
    <r>
      <rPr>
        <b/>
        <sz val="11"/>
        <color theme="1"/>
        <rFont val="Calibri"/>
        <family val="2"/>
        <scheme val="minor"/>
      </rPr>
      <t xml:space="preserve">Actividades culturales, deportivas y recreativas. </t>
    </r>
    <r>
      <rPr>
        <sz val="11"/>
        <color theme="1"/>
        <rFont val="Calibri"/>
        <family val="2"/>
        <scheme val="minor"/>
      </rPr>
      <t>Participación de la comunidad estudiantil en actividades culturales, deportivas y recreativas de Educación Superior.</t>
    </r>
  </si>
  <si>
    <r>
      <rPr>
        <b/>
        <sz val="11"/>
        <color theme="1"/>
        <rFont val="Calibri"/>
        <family val="2"/>
        <scheme val="minor"/>
      </rPr>
      <t xml:space="preserve">Atención compensatoria. </t>
    </r>
    <r>
      <rPr>
        <sz val="11"/>
        <color theme="1"/>
        <rFont val="Calibri"/>
        <family val="2"/>
        <scheme val="minor"/>
      </rPr>
      <t>Realización de acciones para la atención compensatoria de estudiantes de educación superior.</t>
    </r>
  </si>
  <si>
    <r>
      <rPr>
        <b/>
        <sz val="11"/>
        <color theme="1"/>
        <rFont val="Calibri"/>
        <family val="2"/>
        <scheme val="minor"/>
      </rPr>
      <t>Capacitación y actualización del personal docente</t>
    </r>
    <r>
      <rPr>
        <sz val="11"/>
        <color theme="1"/>
        <rFont val="Calibri"/>
        <family val="2"/>
        <scheme val="minor"/>
      </rPr>
      <t>. Fortalecimiento al perfil profesional del personal académico de Educación Superior.</t>
    </r>
  </si>
  <si>
    <r>
      <rPr>
        <b/>
        <sz val="11"/>
        <color theme="1"/>
        <rFont val="Calibri"/>
        <family val="2"/>
        <scheme val="minor"/>
      </rPr>
      <t xml:space="preserve">Becas. </t>
    </r>
    <r>
      <rPr>
        <sz val="11"/>
        <color theme="1"/>
        <rFont val="Calibri"/>
        <family val="2"/>
        <scheme val="minor"/>
      </rPr>
      <t>Otorgamiento de apoyos económicos a estudiantes de Educación Superior.</t>
    </r>
  </si>
  <si>
    <r>
      <rPr>
        <b/>
        <sz val="11"/>
        <color theme="1"/>
        <rFont val="Calibri"/>
        <family val="2"/>
        <scheme val="minor"/>
      </rPr>
      <t>Materiales didácticos.</t>
    </r>
    <r>
      <rPr>
        <sz val="11"/>
        <color theme="1"/>
        <rFont val="Calibri"/>
        <family val="2"/>
        <scheme val="minor"/>
      </rPr>
      <t xml:space="preserve"> Distribución de material didáctico para fortalecer el proceso de enseñanza-aprendizaje de Educación Superior.</t>
    </r>
  </si>
  <si>
    <r>
      <rPr>
        <b/>
        <sz val="11"/>
        <color theme="1"/>
        <rFont val="Calibri"/>
        <family val="2"/>
        <scheme val="minor"/>
      </rPr>
      <t xml:space="preserve">Realización de productos de investigación. </t>
    </r>
    <r>
      <rPr>
        <sz val="11"/>
        <color theme="1"/>
        <rFont val="Calibri"/>
        <family val="2"/>
        <scheme val="minor"/>
      </rPr>
      <t>Producción académica de las investigaciones en Educación Superior.</t>
    </r>
  </si>
  <si>
    <r>
      <rPr>
        <b/>
        <sz val="11"/>
        <color theme="1"/>
        <rFont val="Calibri"/>
        <family val="2"/>
        <scheme val="minor"/>
      </rPr>
      <t>Evaluación institucional.</t>
    </r>
    <r>
      <rPr>
        <sz val="11"/>
        <color theme="1"/>
        <rFont val="Calibri"/>
        <family val="2"/>
        <scheme val="minor"/>
      </rPr>
      <t xml:space="preserve"> Evaluación de la gestión institucional en Educación Superior.</t>
    </r>
  </si>
  <si>
    <r>
      <rPr>
        <b/>
        <sz val="11"/>
        <color theme="1"/>
        <rFont val="Calibri"/>
        <family val="2"/>
        <scheme val="minor"/>
      </rPr>
      <t xml:space="preserve">Capacitación y actualización de servidores públicos, directivos y administrativos. </t>
    </r>
    <r>
      <rPr>
        <sz val="11"/>
        <color theme="1"/>
        <rFont val="Calibri"/>
        <family val="2"/>
        <scheme val="minor"/>
      </rPr>
      <t>Mejoramiento de las habilidades y competencias de los Servidores Públicos, Directivos y Administrativos de Educación Superior.</t>
    </r>
  </si>
  <si>
    <r>
      <rPr>
        <b/>
        <sz val="11"/>
        <color theme="1"/>
        <rFont val="Calibri"/>
        <family val="2"/>
        <scheme val="minor"/>
      </rPr>
      <t>Equipamiento.</t>
    </r>
    <r>
      <rPr>
        <sz val="11"/>
        <color theme="1"/>
        <rFont val="Calibri"/>
        <family val="2"/>
        <scheme val="minor"/>
      </rPr>
      <t xml:space="preserve"> Detección de las necesidades de mobiliario y equipo requeridos para la operación de las instituciones de Educación Superior.</t>
    </r>
  </si>
  <si>
    <r>
      <rPr>
        <b/>
        <sz val="11"/>
        <color theme="1"/>
        <rFont val="Calibri"/>
        <family val="2"/>
        <scheme val="minor"/>
      </rPr>
      <t xml:space="preserve">Mantenimiento preventivo y correctivo. </t>
    </r>
    <r>
      <rPr>
        <sz val="11"/>
        <color theme="1"/>
        <rFont val="Calibri"/>
        <family val="2"/>
        <scheme val="minor"/>
      </rPr>
      <t xml:space="preserve"> Realización del  mantenimiento preventivo y correctivo, de los bienes muebles e inmuebles, que permita el óptimo funcionamiento de las Instituciones de Educación Superior.</t>
    </r>
  </si>
  <si>
    <r>
      <rPr>
        <b/>
        <sz val="11"/>
        <color theme="1"/>
        <rFont val="Calibri"/>
        <family val="2"/>
        <scheme val="minor"/>
      </rPr>
      <t xml:space="preserve">Administración central. </t>
    </r>
    <r>
      <rPr>
        <sz val="11"/>
        <color theme="1"/>
        <rFont val="Calibri"/>
        <family val="2"/>
        <scheme val="minor"/>
      </rPr>
      <t>Coordinación de la asignación de los recursos  humanos, materiales y financieros, para  la prestación de servicios de calidad.</t>
    </r>
  </si>
  <si>
    <r>
      <rPr>
        <b/>
        <sz val="11"/>
        <color theme="1"/>
        <rFont val="Calibri"/>
        <family val="2"/>
        <scheme val="minor"/>
      </rPr>
      <t xml:space="preserve">Sistemas de información. </t>
    </r>
    <r>
      <rPr>
        <sz val="11"/>
        <color theme="1"/>
        <rFont val="Calibri"/>
        <family val="2"/>
        <scheme val="minor"/>
      </rPr>
      <t>Implantación de sistemas de información que contribuyan a la automatización de los procesos.</t>
    </r>
  </si>
  <si>
    <t>Del 01 de octubre al 31 de diciembre del 2018</t>
  </si>
  <si>
    <r>
      <rPr>
        <b/>
        <sz val="9"/>
        <rFont val="Calibri"/>
        <family val="2"/>
        <scheme val="minor"/>
      </rPr>
      <t>NOTAS:</t>
    </r>
    <r>
      <rPr>
        <b/>
        <i/>
        <sz val="9"/>
        <rFont val="Calibri"/>
        <family val="2"/>
        <scheme val="minor"/>
      </rPr>
      <t xml:space="preserve">
</t>
    </r>
    <r>
      <rPr>
        <i/>
        <sz val="9"/>
        <rFont val="Calibri"/>
        <family val="2"/>
        <scheme val="minor"/>
      </rPr>
      <t>1) El Programa Operativo Anual 2018, fue presentado en la Tercera Sesión Extraordinaria del 2018 del H. Consejo Directivo de la Universidad Tecnológica de Tula - Tepeji, realizada el 14 de mayo de 2018.
2) La modificación al Programa Operativo Anual 2018, se presentará en la 1a Reunión Extraordinaria del 2019, la cual se realizará el día 18 de enero de 2019.</t>
    </r>
  </si>
  <si>
    <t>Adecuación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</si>
</sst>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0_ ;\-0\ "/>
    <numFmt numFmtId="165" formatCode="_-&quot;$&quot;* #,##0_-;\-&quot;$&quot;* #,##0_-;_-&quot;$&quot;* &quot;-&quot;??_-;_-@_-"/>
  </numFmts>
  <fonts count="17" x14ac:knownFonts="1">
    <font>
      <sz val="11"/>
      <color theme="1"/>
      <name val="Calibri"/>
      <family val="2"/>
      <scheme val="minor"/>
    </font>
    <font>
      <sz val="12"/>
      <color theme="1"/>
      <name val="Arial"/>
      <family val="2"/>
    </font>
    <font>
      <b/>
      <sz val="10"/>
      <color theme="0"/>
      <name val="Arial"/>
      <family val="2"/>
    </font>
    <font>
      <sz val="11"/>
      <color theme="1"/>
      <name val="Calibri"/>
      <family val="2"/>
      <scheme val="minor"/>
    </font>
    <font>
      <sz val="9"/>
      <name val="Arial"/>
      <family val="2"/>
    </font>
    <font>
      <sz val="8"/>
      <color theme="1"/>
      <name val="Arial"/>
      <family val="2"/>
    </font>
    <font>
      <sz val="11"/>
      <color theme="1"/>
      <name val="Arial"/>
      <family val="2"/>
    </font>
    <font>
      <b/>
      <sz val="9"/>
      <color theme="1"/>
      <name val="Arial"/>
      <family val="2"/>
    </font>
    <font>
      <i/>
      <sz val="9"/>
      <name val="Arial"/>
      <family val="2"/>
    </font>
    <font>
      <sz val="10"/>
      <color theme="1"/>
      <name val="Calibri"/>
      <family val="2"/>
      <scheme val="minor"/>
    </font>
    <font>
      <b/>
      <sz val="11"/>
      <name val="Arial"/>
      <family val="2"/>
    </font>
    <font>
      <b/>
      <u/>
      <sz val="11"/>
      <name val="Arial"/>
      <family val="2"/>
    </font>
    <font>
      <b/>
      <sz val="11"/>
      <color theme="1"/>
      <name val="Calibri"/>
      <family val="2"/>
      <scheme val="minor"/>
    </font>
    <font>
      <sz val="11"/>
      <name val="Calibri"/>
      <family val="2"/>
      <scheme val="minor"/>
    </font>
    <font>
      <b/>
      <i/>
      <sz val="9"/>
      <name val="Calibri"/>
      <family val="2"/>
      <scheme val="minor"/>
    </font>
    <font>
      <b/>
      <sz val="9"/>
      <name val="Calibri"/>
      <family val="2"/>
      <scheme val="minor"/>
    </font>
    <font>
      <i/>
      <sz val="9"/>
      <name val="Calibri"/>
      <family val="2"/>
      <scheme val="minor"/>
    </font>
  </fonts>
  <fills count="3">
    <fill>
      <patternFill patternType="none"/>
    </fill>
    <fill>
      <patternFill patternType="gray125"/>
    </fill>
    <fill>
      <patternFill patternType="solid">
        <fgColor rgb="FF00B050"/>
        <bgColor indexed="64"/>
      </patternFill>
    </fill>
  </fills>
  <borders count="6">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0" fillId="0" borderId="0" xfId="0" applyAlignment="1">
      <alignment wrapText="1"/>
    </xf>
    <xf numFmtId="0" fontId="2" fillId="0" borderId="0" xfId="0" applyFont="1" applyFill="1" applyBorder="1" applyAlignment="1" applyProtection="1">
      <alignment vertical="center"/>
      <protection locked="0"/>
    </xf>
    <xf numFmtId="0" fontId="0" fillId="0" borderId="0" xfId="0" applyFill="1"/>
    <xf numFmtId="0" fontId="6" fillId="0" borderId="0" xfId="0" applyFont="1" applyFill="1"/>
    <xf numFmtId="0" fontId="2" fillId="0" borderId="1" xfId="0" applyFont="1" applyFill="1" applyBorder="1" applyAlignment="1" applyProtection="1">
      <alignment vertical="center"/>
      <protection locked="0"/>
    </xf>
    <xf numFmtId="0" fontId="0" fillId="0" borderId="2" xfId="0" applyFill="1" applyBorder="1" applyAlignment="1">
      <alignment horizontal="center" vertical="center"/>
    </xf>
    <xf numFmtId="164" fontId="10" fillId="0" borderId="4" xfId="1" applyNumberFormat="1" applyFont="1" applyFill="1" applyBorder="1" applyAlignment="1" applyProtection="1">
      <alignment horizontal="right"/>
    </xf>
    <xf numFmtId="164" fontId="10" fillId="0" borderId="5" xfId="1" applyNumberFormat="1" applyFont="1" applyFill="1" applyBorder="1" applyAlignment="1" applyProtection="1">
      <alignment horizontal="center"/>
    </xf>
    <xf numFmtId="164" fontId="10" fillId="0" borderId="0" xfId="1" applyNumberFormat="1" applyFont="1" applyFill="1" applyBorder="1" applyAlignment="1" applyProtection="1"/>
    <xf numFmtId="0" fontId="10" fillId="2" borderId="2" xfId="0" applyFont="1" applyFill="1" applyBorder="1" applyAlignment="1">
      <alignment horizontal="center" vertical="center" wrapText="1"/>
    </xf>
    <xf numFmtId="0" fontId="6" fillId="0" borderId="0" xfId="0" applyFont="1" applyFill="1" applyBorder="1"/>
    <xf numFmtId="0" fontId="0" fillId="0" borderId="0" xfId="0" applyFill="1" applyBorder="1"/>
    <xf numFmtId="0" fontId="5" fillId="0" borderId="0" xfId="0" applyFont="1" applyFill="1"/>
    <xf numFmtId="0" fontId="1" fillId="0" borderId="0" xfId="0" applyFont="1" applyFill="1" applyAlignment="1">
      <alignment horizontal="center" vertical="center"/>
    </xf>
    <xf numFmtId="0" fontId="7" fillId="0" borderId="0" xfId="0" applyFont="1" applyFill="1" applyBorder="1" applyAlignment="1" applyProtection="1">
      <protection locked="0"/>
    </xf>
    <xf numFmtId="0" fontId="8" fillId="0" borderId="0" xfId="0" applyFont="1" applyFill="1" applyBorder="1" applyAlignment="1" applyProtection="1">
      <alignment vertical="top" wrapText="1"/>
      <protection locked="0"/>
    </xf>
    <xf numFmtId="0" fontId="7" fillId="0" borderId="0" xfId="0" applyFont="1" applyFill="1" applyBorder="1" applyAlignment="1" applyProtection="1">
      <alignment vertical="center"/>
      <protection locked="0"/>
    </xf>
    <xf numFmtId="0" fontId="4" fillId="0" borderId="0" xfId="0" applyFont="1" applyFill="1" applyBorder="1" applyAlignment="1" applyProtection="1">
      <alignment vertical="top" wrapText="1"/>
      <protection locked="0"/>
    </xf>
    <xf numFmtId="0" fontId="0" fillId="0" borderId="2" xfId="0" applyFill="1" applyBorder="1" applyAlignment="1">
      <alignment horizontal="justify" vertical="center" wrapText="1"/>
    </xf>
    <xf numFmtId="0" fontId="12" fillId="0" borderId="2" xfId="0" applyFont="1" applyFill="1" applyBorder="1" applyAlignment="1">
      <alignment horizontal="justify" vertical="center" wrapText="1"/>
    </xf>
    <xf numFmtId="0" fontId="9" fillId="0" borderId="2" xfId="0" applyFont="1" applyFill="1" applyBorder="1" applyAlignment="1">
      <alignment horizontal="center" vertical="center" wrapText="1"/>
    </xf>
    <xf numFmtId="165" fontId="13" fillId="0" borderId="2" xfId="3" applyNumberFormat="1" applyFont="1" applyFill="1" applyBorder="1" applyAlignment="1">
      <alignment horizontal="center" vertical="center"/>
    </xf>
    <xf numFmtId="0" fontId="13" fillId="0" borderId="2" xfId="0" applyFont="1" applyFill="1" applyBorder="1" applyAlignment="1">
      <alignment horizontal="center" vertical="center"/>
    </xf>
    <xf numFmtId="9" fontId="13" fillId="0" borderId="2" xfId="2" applyFont="1" applyFill="1" applyBorder="1" applyAlignment="1">
      <alignment horizontal="center" vertical="center"/>
    </xf>
    <xf numFmtId="0" fontId="0" fillId="0" borderId="2" xfId="0" applyFill="1" applyBorder="1" applyAlignment="1">
      <alignment horizontal="center" vertical="center" wrapText="1"/>
    </xf>
    <xf numFmtId="44" fontId="13" fillId="0" borderId="2" xfId="3" applyFont="1" applyFill="1" applyBorder="1" applyAlignment="1">
      <alignment horizontal="right" vertical="center"/>
    </xf>
    <xf numFmtId="44" fontId="13" fillId="0" borderId="2" xfId="3" applyFont="1" applyFill="1" applyBorder="1" applyAlignment="1">
      <alignment vertical="center"/>
    </xf>
    <xf numFmtId="10" fontId="13" fillId="0" borderId="2" xfId="2" applyNumberFormat="1" applyFont="1" applyFill="1" applyBorder="1" applyAlignment="1">
      <alignment horizontal="center" vertical="center"/>
    </xf>
    <xf numFmtId="165" fontId="13" fillId="0" borderId="2" xfId="0" applyNumberFormat="1" applyFont="1" applyFill="1" applyBorder="1" applyAlignment="1">
      <alignment horizontal="center" vertical="center"/>
    </xf>
    <xf numFmtId="10" fontId="13" fillId="0" borderId="2" xfId="0" applyNumberFormat="1" applyFont="1" applyFill="1" applyBorder="1" applyAlignment="1">
      <alignment horizontal="center" vertical="center"/>
    </xf>
    <xf numFmtId="3" fontId="13" fillId="0" borderId="2" xfId="0" applyNumberFormat="1" applyFont="1" applyFill="1" applyBorder="1" applyAlignment="1">
      <alignment horizontal="center" vertical="center"/>
    </xf>
    <xf numFmtId="0" fontId="13" fillId="0" borderId="2" xfId="0" applyFont="1" applyFill="1" applyBorder="1" applyAlignment="1">
      <alignment horizontal="center" vertical="center" wrapText="1"/>
    </xf>
    <xf numFmtId="164" fontId="10" fillId="0" borderId="3" xfId="1" applyNumberFormat="1" applyFont="1" applyFill="1" applyBorder="1" applyAlignment="1" applyProtection="1">
      <alignment horizontal="center"/>
    </xf>
    <xf numFmtId="164" fontId="10" fillId="0" borderId="0" xfId="1" applyNumberFormat="1" applyFont="1" applyFill="1" applyBorder="1" applyAlignment="1" applyProtection="1">
      <alignment horizontal="center"/>
    </xf>
    <xf numFmtId="164" fontId="10" fillId="0" borderId="3" xfId="1" applyNumberFormat="1" applyFont="1" applyFill="1" applyBorder="1" applyAlignment="1" applyProtection="1">
      <alignment horizontal="center"/>
      <protection locked="0"/>
    </xf>
    <xf numFmtId="164" fontId="10" fillId="0" borderId="0" xfId="1" applyNumberFormat="1" applyFont="1" applyFill="1" applyBorder="1" applyAlignment="1" applyProtection="1">
      <alignment horizontal="center"/>
      <protection locked="0"/>
    </xf>
    <xf numFmtId="164" fontId="11" fillId="0" borderId="3" xfId="1" applyNumberFormat="1" applyFont="1" applyFill="1" applyBorder="1" applyAlignment="1" applyProtection="1">
      <alignment horizontal="center"/>
    </xf>
    <xf numFmtId="164" fontId="11" fillId="0" borderId="0" xfId="1" applyNumberFormat="1" applyFont="1" applyFill="1" applyBorder="1" applyAlignment="1" applyProtection="1">
      <alignment horizontal="center"/>
    </xf>
    <xf numFmtId="0" fontId="8" fillId="0" borderId="0" xfId="0" applyFont="1" applyFill="1" applyBorder="1" applyAlignment="1">
      <alignment horizontal="center" vertical="top"/>
    </xf>
    <xf numFmtId="0" fontId="14" fillId="0" borderId="0" xfId="0" applyFont="1" applyFill="1" applyBorder="1" applyAlignment="1">
      <alignment horizontal="justify" vertical="center" wrapText="1"/>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colors>
    <mruColors>
      <color rgb="FF00FF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0</xdr:row>
      <xdr:rowOff>85725</xdr:rowOff>
    </xdr:from>
    <xdr:to>
      <xdr:col>0</xdr:col>
      <xdr:colOff>1923795</xdr:colOff>
      <xdr:row>3</xdr:row>
      <xdr:rowOff>209229</xdr:rowOff>
    </xdr:to>
    <xdr:pic>
      <xdr:nvPicPr>
        <xdr:cNvPr id="2" name="Imagen 1"/>
        <xdr:cNvPicPr>
          <a:picLocks noChangeAspect="1"/>
        </xdr:cNvPicPr>
      </xdr:nvPicPr>
      <xdr:blipFill>
        <a:blip xmlns:r="http://schemas.openxmlformats.org/officeDocument/2006/relationships" r:embed="rId1"/>
        <a:stretch>
          <a:fillRect/>
        </a:stretch>
      </xdr:blipFill>
      <xdr:spPr>
        <a:xfrm>
          <a:off x="466725" y="85725"/>
          <a:ext cx="1457070" cy="695004"/>
        </a:xfrm>
        <a:prstGeom prst="rect">
          <a:avLst/>
        </a:prstGeom>
      </xdr:spPr>
    </xdr:pic>
    <xdr:clientData/>
  </xdr:twoCellAnchor>
  <xdr:twoCellAnchor>
    <xdr:from>
      <xdr:col>0</xdr:col>
      <xdr:colOff>2209800</xdr:colOff>
      <xdr:row>40</xdr:row>
      <xdr:rowOff>104775</xdr:rowOff>
    </xdr:from>
    <xdr:to>
      <xdr:col>2</xdr:col>
      <xdr:colOff>476250</xdr:colOff>
      <xdr:row>45</xdr:row>
      <xdr:rowOff>66675</xdr:rowOff>
    </xdr:to>
    <xdr:sp macro="" textlink="">
      <xdr:nvSpPr>
        <xdr:cNvPr id="4" name="CuadroTexto 3"/>
        <xdr:cNvSpPr txBox="1"/>
      </xdr:nvSpPr>
      <xdr:spPr>
        <a:xfrm>
          <a:off x="2209800" y="19364325"/>
          <a:ext cx="3590925" cy="91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chemeClr val="dk1"/>
              </a:solidFill>
              <a:effectLst/>
              <a:latin typeface="+mn-lt"/>
              <a:ea typeface="+mn-ea"/>
              <a:cs typeface="+mn-cs"/>
            </a:rPr>
            <a:t>________________________________________________</a:t>
          </a:r>
        </a:p>
        <a:p>
          <a:pPr algn="ctr"/>
          <a:r>
            <a:rPr lang="es-MX" sz="1100" b="1">
              <a:solidFill>
                <a:schemeClr val="dk1"/>
              </a:solidFill>
              <a:effectLst/>
              <a:latin typeface="+mn-lt"/>
              <a:ea typeface="+mn-ea"/>
              <a:cs typeface="+mn-cs"/>
            </a:rPr>
            <a:t>LIC. ANA LAURA MONSERRAT VELÁZQUEZ MARBÁN</a:t>
          </a:r>
        </a:p>
        <a:p>
          <a:pPr marL="0" marR="0" indent="0" algn="ctr" defTabSz="914400" eaLnBrk="1" fontAlgn="auto" latinLnBrk="0" hangingPunct="1">
            <a:lnSpc>
              <a:spcPct val="100000"/>
            </a:lnSpc>
            <a:spcBef>
              <a:spcPts val="0"/>
            </a:spcBef>
            <a:spcAft>
              <a:spcPts val="0"/>
            </a:spcAft>
            <a:buClrTx/>
            <a:buSzTx/>
            <a:buFontTx/>
            <a:buNone/>
            <a:tabLst/>
            <a:defRPr/>
          </a:pPr>
          <a:r>
            <a:rPr lang="es-MX" sz="1100" i="1">
              <a:solidFill>
                <a:schemeClr val="dk1"/>
              </a:solidFill>
              <a:effectLst/>
              <a:latin typeface="+mn-lt"/>
              <a:ea typeface="+mn-ea"/>
              <a:cs typeface="+mn-cs"/>
            </a:rPr>
            <a:t>ENCARGADA DE LA DIRECCIÓN DE</a:t>
          </a:r>
        </a:p>
        <a:p>
          <a:pPr marL="0" marR="0" indent="0" algn="ctr" defTabSz="914400" eaLnBrk="1" fontAlgn="auto" latinLnBrk="0" hangingPunct="1">
            <a:lnSpc>
              <a:spcPct val="100000"/>
            </a:lnSpc>
            <a:spcBef>
              <a:spcPts val="0"/>
            </a:spcBef>
            <a:spcAft>
              <a:spcPts val="0"/>
            </a:spcAft>
            <a:buClrTx/>
            <a:buSzTx/>
            <a:buFontTx/>
            <a:buNone/>
            <a:tabLst/>
            <a:defRPr/>
          </a:pPr>
          <a:r>
            <a:rPr lang="es-MX" sz="1100" i="1">
              <a:solidFill>
                <a:schemeClr val="dk1"/>
              </a:solidFill>
              <a:effectLst/>
              <a:latin typeface="+mn-lt"/>
              <a:ea typeface="+mn-ea"/>
              <a:cs typeface="+mn-cs"/>
            </a:rPr>
            <a:t>ADMINISTRACIÓN Y FINANZAS</a:t>
          </a:r>
          <a:endParaRPr lang="es-MX" sz="1100">
            <a:solidFill>
              <a:schemeClr val="dk1"/>
            </a:solidFill>
            <a:effectLst/>
            <a:latin typeface="+mn-lt"/>
            <a:ea typeface="+mn-ea"/>
            <a:cs typeface="+mn-cs"/>
          </a:endParaRPr>
        </a:p>
      </xdr:txBody>
    </xdr:sp>
    <xdr:clientData/>
  </xdr:twoCellAnchor>
  <xdr:twoCellAnchor>
    <xdr:from>
      <xdr:col>3</xdr:col>
      <xdr:colOff>485775</xdr:colOff>
      <xdr:row>40</xdr:row>
      <xdr:rowOff>104775</xdr:rowOff>
    </xdr:from>
    <xdr:to>
      <xdr:col>6</xdr:col>
      <xdr:colOff>190500</xdr:colOff>
      <xdr:row>44</xdr:row>
      <xdr:rowOff>95250</xdr:rowOff>
    </xdr:to>
    <xdr:sp macro="" textlink="">
      <xdr:nvSpPr>
        <xdr:cNvPr id="5" name="CuadroTexto 4"/>
        <xdr:cNvSpPr txBox="1"/>
      </xdr:nvSpPr>
      <xdr:spPr>
        <a:xfrm>
          <a:off x="7505700" y="19364325"/>
          <a:ext cx="2476500"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chemeClr val="dk1"/>
              </a:solidFill>
              <a:effectLst/>
              <a:latin typeface="+mn-lt"/>
              <a:ea typeface="+mn-ea"/>
              <a:cs typeface="+mn-cs"/>
            </a:rPr>
            <a:t>______________________________</a:t>
          </a:r>
        </a:p>
        <a:p>
          <a:pPr algn="ctr"/>
          <a:r>
            <a:rPr lang="es-MX" sz="1100" b="1">
              <a:solidFill>
                <a:schemeClr val="dk1"/>
              </a:solidFill>
              <a:effectLst/>
              <a:latin typeface="+mn-lt"/>
              <a:ea typeface="+mn-ea"/>
              <a:cs typeface="+mn-cs"/>
            </a:rPr>
            <a:t>DR. LUIS TÉLLEZ REYES</a:t>
          </a:r>
        </a:p>
        <a:p>
          <a:pPr marL="0" marR="0" indent="0" algn="ctr" defTabSz="914400" eaLnBrk="1" fontAlgn="auto" latinLnBrk="0" hangingPunct="1">
            <a:lnSpc>
              <a:spcPct val="100000"/>
            </a:lnSpc>
            <a:spcBef>
              <a:spcPts val="0"/>
            </a:spcBef>
            <a:spcAft>
              <a:spcPts val="0"/>
            </a:spcAft>
            <a:buClrTx/>
            <a:buSzTx/>
            <a:buFontTx/>
            <a:buNone/>
            <a:tabLst/>
            <a:defRPr/>
          </a:pPr>
          <a:r>
            <a:rPr lang="es-MX" sz="1100" i="1">
              <a:solidFill>
                <a:schemeClr val="dk1"/>
              </a:solidFill>
              <a:effectLst/>
              <a:latin typeface="+mn-lt"/>
              <a:ea typeface="+mn-ea"/>
              <a:cs typeface="+mn-cs"/>
            </a:rPr>
            <a:t>RECTOR</a:t>
          </a:r>
          <a:endParaRPr lang="es-MX" sz="1100">
            <a:solidFill>
              <a:schemeClr val="dk1"/>
            </a:solidFill>
            <a:effectLst/>
            <a:latin typeface="+mn-lt"/>
            <a:ea typeface="+mn-ea"/>
            <a:cs typeface="+mn-cs"/>
          </a:endParaRPr>
        </a:p>
      </xdr:txBody>
    </xdr:sp>
    <xdr:clientData/>
  </xdr:twoCellAnchor>
  <xdr:twoCellAnchor editAs="oneCell">
    <xdr:from>
      <xdr:col>11</xdr:col>
      <xdr:colOff>809625</xdr:colOff>
      <xdr:row>0</xdr:row>
      <xdr:rowOff>38100</xdr:rowOff>
    </xdr:from>
    <xdr:to>
      <xdr:col>12</xdr:col>
      <xdr:colOff>626435</xdr:colOff>
      <xdr:row>3</xdr:row>
      <xdr:rowOff>210376</xdr:rowOff>
    </xdr:to>
    <xdr:pic>
      <xdr:nvPicPr>
        <xdr:cNvPr id="3" name="Imagen 2"/>
        <xdr:cNvPicPr>
          <a:picLocks noChangeAspect="1"/>
        </xdr:cNvPicPr>
      </xdr:nvPicPr>
      <xdr:blipFill>
        <a:blip xmlns:r="http://schemas.openxmlformats.org/officeDocument/2006/relationships" r:embed="rId2"/>
        <a:stretch>
          <a:fillRect/>
        </a:stretch>
      </xdr:blipFill>
      <xdr:spPr>
        <a:xfrm>
          <a:off x="15582900" y="38100"/>
          <a:ext cx="816935" cy="7437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tabSelected="1" topLeftCell="A13" workbookViewId="0">
      <selection activeCell="G10" sqref="G10"/>
    </sheetView>
  </sheetViews>
  <sheetFormatPr baseColWidth="10" defaultRowHeight="15" x14ac:dyDescent="0.25"/>
  <cols>
    <col min="1" max="1" width="34.85546875" customWidth="1"/>
    <col min="2" max="2" width="45" customWidth="1"/>
    <col min="3" max="3" width="25.42578125" customWidth="1"/>
    <col min="4" max="4" width="15.140625" customWidth="1"/>
    <col min="5" max="5" width="15" customWidth="1"/>
    <col min="6" max="6" width="15.140625" bestFit="1" customWidth="1"/>
    <col min="7" max="7" width="15.5703125" customWidth="1"/>
    <col min="8" max="8" width="16.28515625" bestFit="1" customWidth="1"/>
    <col min="9" max="9" width="17.140625" customWidth="1"/>
    <col min="10" max="10" width="13.140625" customWidth="1"/>
    <col min="12" max="12" width="15" customWidth="1"/>
  </cols>
  <sheetData>
    <row r="1" spans="1:13" x14ac:dyDescent="0.25">
      <c r="A1" s="33" t="s">
        <v>94</v>
      </c>
      <c r="B1" s="34"/>
      <c r="C1" s="34"/>
      <c r="D1" s="34"/>
      <c r="E1" s="34"/>
      <c r="F1" s="34"/>
      <c r="G1" s="34"/>
      <c r="H1" s="34"/>
      <c r="I1" s="34"/>
      <c r="J1" s="34"/>
      <c r="K1" s="34"/>
      <c r="L1" s="34"/>
      <c r="M1" s="34"/>
    </row>
    <row r="2" spans="1:13" x14ac:dyDescent="0.25">
      <c r="A2" s="35" t="s">
        <v>14</v>
      </c>
      <c r="B2" s="36"/>
      <c r="C2" s="36"/>
      <c r="D2" s="36"/>
      <c r="E2" s="36"/>
      <c r="F2" s="36"/>
      <c r="G2" s="36"/>
      <c r="H2" s="36"/>
      <c r="I2" s="36"/>
      <c r="J2" s="36"/>
      <c r="K2" s="36"/>
      <c r="L2" s="36"/>
      <c r="M2" s="36"/>
    </row>
    <row r="3" spans="1:13" x14ac:dyDescent="0.25">
      <c r="A3" s="37" t="s">
        <v>13</v>
      </c>
      <c r="B3" s="38"/>
      <c r="C3" s="38"/>
      <c r="D3" s="38"/>
      <c r="E3" s="38"/>
      <c r="F3" s="38"/>
      <c r="G3" s="38"/>
      <c r="H3" s="38"/>
      <c r="I3" s="38"/>
      <c r="J3" s="38"/>
      <c r="K3" s="38"/>
      <c r="L3" s="38"/>
      <c r="M3" s="38"/>
    </row>
    <row r="4" spans="1:13" ht="18" customHeight="1" x14ac:dyDescent="0.25">
      <c r="A4" s="33" t="s">
        <v>113</v>
      </c>
      <c r="B4" s="34"/>
      <c r="C4" s="34"/>
      <c r="D4" s="34"/>
      <c r="E4" s="34"/>
      <c r="F4" s="34"/>
      <c r="G4" s="34"/>
      <c r="H4" s="34"/>
      <c r="I4" s="34"/>
      <c r="J4" s="34"/>
      <c r="K4" s="34"/>
      <c r="L4" s="34"/>
      <c r="M4" s="34"/>
    </row>
    <row r="5" spans="1:13" ht="19.5" customHeight="1" x14ac:dyDescent="0.25">
      <c r="A5" s="7"/>
      <c r="B5" s="8"/>
      <c r="C5" s="8"/>
      <c r="D5" s="8"/>
      <c r="E5" s="8"/>
      <c r="F5" s="8"/>
      <c r="G5" s="9"/>
      <c r="H5" s="9"/>
      <c r="I5" s="9"/>
      <c r="J5" s="9"/>
      <c r="K5" s="9"/>
      <c r="L5" s="9"/>
      <c r="M5" s="9"/>
    </row>
    <row r="6" spans="1:13" s="3" customFormat="1" ht="21.75" hidden="1" customHeight="1" x14ac:dyDescent="0.25">
      <c r="A6" s="5"/>
      <c r="B6" s="2"/>
      <c r="C6" s="2"/>
      <c r="D6" s="2"/>
      <c r="E6" s="2"/>
      <c r="F6" s="2"/>
      <c r="G6" s="2"/>
      <c r="H6" s="2"/>
      <c r="I6" s="2"/>
      <c r="J6" s="2"/>
      <c r="K6" s="2"/>
      <c r="L6" s="2"/>
      <c r="M6" s="2"/>
    </row>
    <row r="7" spans="1:13" s="1" customFormat="1" ht="45" x14ac:dyDescent="0.25">
      <c r="A7" s="10" t="s">
        <v>0</v>
      </c>
      <c r="B7" s="10" t="s">
        <v>37</v>
      </c>
      <c r="C7" s="10" t="s">
        <v>2</v>
      </c>
      <c r="D7" s="10" t="s">
        <v>3</v>
      </c>
      <c r="E7" s="10" t="s">
        <v>4</v>
      </c>
      <c r="F7" s="10" t="s">
        <v>5</v>
      </c>
      <c r="G7" s="10" t="s">
        <v>6</v>
      </c>
      <c r="H7" s="10" t="s">
        <v>7</v>
      </c>
      <c r="I7" s="10" t="s">
        <v>8</v>
      </c>
      <c r="J7" s="10" t="s">
        <v>9</v>
      </c>
      <c r="K7" s="10" t="s">
        <v>10</v>
      </c>
      <c r="L7" s="10" t="s">
        <v>12</v>
      </c>
      <c r="M7" s="10" t="s">
        <v>11</v>
      </c>
    </row>
    <row r="8" spans="1:13" s="3" customFormat="1" ht="60.75" customHeight="1" x14ac:dyDescent="0.25">
      <c r="A8" s="19" t="s">
        <v>36</v>
      </c>
      <c r="B8" s="20" t="s">
        <v>34</v>
      </c>
      <c r="C8" s="21" t="s">
        <v>35</v>
      </c>
      <c r="D8" s="6" t="s">
        <v>1</v>
      </c>
      <c r="E8" s="6" t="s">
        <v>31</v>
      </c>
      <c r="F8" s="22">
        <v>30755.73</v>
      </c>
      <c r="G8" s="6" t="s">
        <v>49</v>
      </c>
      <c r="H8" s="22">
        <v>30755.73</v>
      </c>
      <c r="I8" s="29">
        <f>F8</f>
        <v>30755.73</v>
      </c>
      <c r="J8" s="24">
        <f t="shared" ref="J8:J28" si="0">H8/I8</f>
        <v>1</v>
      </c>
      <c r="K8" s="6" t="s">
        <v>24</v>
      </c>
      <c r="L8" s="6" t="s">
        <v>20</v>
      </c>
      <c r="M8" s="6">
        <v>2018</v>
      </c>
    </row>
    <row r="9" spans="1:13" s="3" customFormat="1" ht="73.5" customHeight="1" x14ac:dyDescent="0.25">
      <c r="A9" s="19" t="s">
        <v>17</v>
      </c>
      <c r="B9" s="19" t="s">
        <v>99</v>
      </c>
      <c r="C9" s="21" t="s">
        <v>21</v>
      </c>
      <c r="D9" s="6" t="s">
        <v>38</v>
      </c>
      <c r="E9" s="6" t="s">
        <v>31</v>
      </c>
      <c r="F9" s="23">
        <f>2+2</f>
        <v>4</v>
      </c>
      <c r="G9" s="25" t="s">
        <v>115</v>
      </c>
      <c r="H9" s="23">
        <v>4</v>
      </c>
      <c r="I9" s="23">
        <f>F9</f>
        <v>4</v>
      </c>
      <c r="J9" s="24">
        <f t="shared" si="0"/>
        <v>1</v>
      </c>
      <c r="K9" s="6" t="s">
        <v>24</v>
      </c>
      <c r="L9" s="6" t="s">
        <v>20</v>
      </c>
      <c r="M9" s="6">
        <v>2018</v>
      </c>
    </row>
    <row r="10" spans="1:13" s="3" customFormat="1" ht="95.25" customHeight="1" x14ac:dyDescent="0.25">
      <c r="A10" s="19" t="s">
        <v>39</v>
      </c>
      <c r="B10" s="19" t="s">
        <v>100</v>
      </c>
      <c r="C10" s="21" t="s">
        <v>40</v>
      </c>
      <c r="D10" s="6" t="s">
        <v>38</v>
      </c>
      <c r="E10" s="6" t="s">
        <v>31</v>
      </c>
      <c r="F10" s="31">
        <f>4400+151</f>
        <v>4551</v>
      </c>
      <c r="G10" s="23" t="s">
        <v>19</v>
      </c>
      <c r="H10" s="31">
        <v>4551</v>
      </c>
      <c r="I10" s="31">
        <f>F10</f>
        <v>4551</v>
      </c>
      <c r="J10" s="24">
        <f t="shared" si="0"/>
        <v>1</v>
      </c>
      <c r="K10" s="6" t="s">
        <v>24</v>
      </c>
      <c r="L10" s="6" t="s">
        <v>20</v>
      </c>
      <c r="M10" s="6">
        <v>2018</v>
      </c>
    </row>
    <row r="11" spans="1:13" s="3" customFormat="1" ht="93" customHeight="1" x14ac:dyDescent="0.25">
      <c r="A11" s="19" t="s">
        <v>41</v>
      </c>
      <c r="B11" s="19" t="s">
        <v>101</v>
      </c>
      <c r="C11" s="21" t="s">
        <v>42</v>
      </c>
      <c r="D11" s="6" t="s">
        <v>38</v>
      </c>
      <c r="E11" s="6" t="s">
        <v>31</v>
      </c>
      <c r="F11" s="31">
        <f>11793+297</f>
        <v>12090</v>
      </c>
      <c r="G11" s="6" t="s">
        <v>19</v>
      </c>
      <c r="H11" s="31">
        <v>12090</v>
      </c>
      <c r="I11" s="31">
        <f>F11</f>
        <v>12090</v>
      </c>
      <c r="J11" s="24">
        <f t="shared" si="0"/>
        <v>1</v>
      </c>
      <c r="K11" s="6" t="s">
        <v>24</v>
      </c>
      <c r="L11" s="6" t="s">
        <v>20</v>
      </c>
      <c r="M11" s="6">
        <v>2018</v>
      </c>
    </row>
    <row r="12" spans="1:13" s="3" customFormat="1" ht="76.5" customHeight="1" x14ac:dyDescent="0.25">
      <c r="A12" s="19" t="s">
        <v>43</v>
      </c>
      <c r="B12" s="19" t="s">
        <v>102</v>
      </c>
      <c r="C12" s="21" t="s">
        <v>44</v>
      </c>
      <c r="D12" s="6" t="s">
        <v>38</v>
      </c>
      <c r="E12" s="6" t="s">
        <v>31</v>
      </c>
      <c r="F12" s="23">
        <v>554</v>
      </c>
      <c r="G12" s="6" t="s">
        <v>19</v>
      </c>
      <c r="H12" s="23">
        <v>554</v>
      </c>
      <c r="I12" s="23">
        <f>F12</f>
        <v>554</v>
      </c>
      <c r="J12" s="24">
        <f t="shared" si="0"/>
        <v>1</v>
      </c>
      <c r="K12" s="6" t="s">
        <v>24</v>
      </c>
      <c r="L12" s="6" t="s">
        <v>20</v>
      </c>
      <c r="M12" s="6">
        <v>2018</v>
      </c>
    </row>
    <row r="13" spans="1:13" s="3" customFormat="1" ht="76.5" customHeight="1" x14ac:dyDescent="0.25">
      <c r="A13" s="19" t="s">
        <v>45</v>
      </c>
      <c r="B13" s="19" t="s">
        <v>103</v>
      </c>
      <c r="C13" s="21" t="s">
        <v>46</v>
      </c>
      <c r="D13" s="6" t="s">
        <v>38</v>
      </c>
      <c r="E13" s="6" t="s">
        <v>31</v>
      </c>
      <c r="F13" s="23">
        <v>200</v>
      </c>
      <c r="G13" s="32" t="s">
        <v>25</v>
      </c>
      <c r="H13" s="23">
        <v>200</v>
      </c>
      <c r="I13" s="23">
        <v>200</v>
      </c>
      <c r="J13" s="24">
        <f t="shared" si="0"/>
        <v>1</v>
      </c>
      <c r="K13" s="6" t="s">
        <v>24</v>
      </c>
      <c r="L13" s="6" t="s">
        <v>20</v>
      </c>
      <c r="M13" s="6">
        <v>2018</v>
      </c>
    </row>
    <row r="14" spans="1:13" s="3" customFormat="1" ht="50.25" customHeight="1" x14ac:dyDescent="0.25">
      <c r="A14" s="19" t="s">
        <v>47</v>
      </c>
      <c r="B14" s="20" t="s">
        <v>92</v>
      </c>
      <c r="C14" s="21" t="s">
        <v>48</v>
      </c>
      <c r="D14" s="6" t="s">
        <v>1</v>
      </c>
      <c r="E14" s="6" t="s">
        <v>31</v>
      </c>
      <c r="F14" s="22">
        <v>221232</v>
      </c>
      <c r="G14" s="25" t="s">
        <v>49</v>
      </c>
      <c r="H14" s="26">
        <v>221232</v>
      </c>
      <c r="I14" s="26">
        <v>221232</v>
      </c>
      <c r="J14" s="24">
        <f t="shared" si="0"/>
        <v>1</v>
      </c>
      <c r="K14" s="6" t="s">
        <v>24</v>
      </c>
      <c r="L14" s="6" t="s">
        <v>20</v>
      </c>
      <c r="M14" s="6">
        <v>2018</v>
      </c>
    </row>
    <row r="15" spans="1:13" s="3" customFormat="1" ht="60.75" customHeight="1" x14ac:dyDescent="0.25">
      <c r="A15" s="19" t="s">
        <v>15</v>
      </c>
      <c r="B15" s="19" t="s">
        <v>104</v>
      </c>
      <c r="C15" s="21" t="s">
        <v>50</v>
      </c>
      <c r="D15" s="6" t="s">
        <v>38</v>
      </c>
      <c r="E15" s="6" t="s">
        <v>31</v>
      </c>
      <c r="F15" s="23">
        <f>96+10</f>
        <v>106</v>
      </c>
      <c r="G15" s="23" t="s">
        <v>19</v>
      </c>
      <c r="H15" s="23">
        <v>106</v>
      </c>
      <c r="I15" s="23">
        <f>F15</f>
        <v>106</v>
      </c>
      <c r="J15" s="24">
        <f t="shared" si="0"/>
        <v>1</v>
      </c>
      <c r="K15" s="6" t="s">
        <v>24</v>
      </c>
      <c r="L15" s="6" t="s">
        <v>20</v>
      </c>
      <c r="M15" s="6">
        <v>2018</v>
      </c>
    </row>
    <row r="16" spans="1:13" s="3" customFormat="1" ht="60.75" customHeight="1" x14ac:dyDescent="0.25">
      <c r="A16" s="19" t="s">
        <v>51</v>
      </c>
      <c r="B16" s="20" t="s">
        <v>93</v>
      </c>
      <c r="C16" s="21" t="s">
        <v>52</v>
      </c>
      <c r="D16" s="6" t="s">
        <v>1</v>
      </c>
      <c r="E16" s="6" t="s">
        <v>31</v>
      </c>
      <c r="F16" s="22">
        <v>359280</v>
      </c>
      <c r="G16" s="6" t="s">
        <v>49</v>
      </c>
      <c r="H16" s="26">
        <v>359280</v>
      </c>
      <c r="I16" s="26">
        <v>359280</v>
      </c>
      <c r="J16" s="24">
        <f t="shared" si="0"/>
        <v>1</v>
      </c>
      <c r="K16" s="6" t="s">
        <v>24</v>
      </c>
      <c r="L16" s="6" t="s">
        <v>20</v>
      </c>
      <c r="M16" s="6">
        <v>2018</v>
      </c>
    </row>
    <row r="17" spans="1:13" s="3" customFormat="1" ht="83.25" customHeight="1" x14ac:dyDescent="0.25">
      <c r="A17" s="19" t="s">
        <v>53</v>
      </c>
      <c r="B17" s="19" t="s">
        <v>105</v>
      </c>
      <c r="C17" s="21" t="s">
        <v>54</v>
      </c>
      <c r="D17" s="6" t="s">
        <v>38</v>
      </c>
      <c r="E17" s="6" t="s">
        <v>31</v>
      </c>
      <c r="F17" s="23">
        <v>2</v>
      </c>
      <c r="G17" s="32" t="s">
        <v>22</v>
      </c>
      <c r="H17" s="23">
        <v>2</v>
      </c>
      <c r="I17" s="23">
        <v>2</v>
      </c>
      <c r="J17" s="24">
        <f t="shared" si="0"/>
        <v>1</v>
      </c>
      <c r="K17" s="6" t="s">
        <v>24</v>
      </c>
      <c r="L17" s="6" t="s">
        <v>20</v>
      </c>
      <c r="M17" s="6">
        <v>2018</v>
      </c>
    </row>
    <row r="18" spans="1:13" s="3" customFormat="1" ht="52.5" customHeight="1" x14ac:dyDescent="0.25">
      <c r="A18" s="19" t="s">
        <v>55</v>
      </c>
      <c r="B18" s="20" t="s">
        <v>56</v>
      </c>
      <c r="C18" s="21" t="s">
        <v>57</v>
      </c>
      <c r="D18" s="6" t="s">
        <v>1</v>
      </c>
      <c r="E18" s="6" t="s">
        <v>31</v>
      </c>
      <c r="F18" s="22">
        <v>5940878.3499999996</v>
      </c>
      <c r="G18" s="25" t="s">
        <v>49</v>
      </c>
      <c r="H18" s="26">
        <v>5940878.3499999996</v>
      </c>
      <c r="I18" s="26">
        <f>F18</f>
        <v>5940878.3499999996</v>
      </c>
      <c r="J18" s="24">
        <f t="shared" si="0"/>
        <v>1</v>
      </c>
      <c r="K18" s="6" t="s">
        <v>24</v>
      </c>
      <c r="L18" s="6" t="s">
        <v>20</v>
      </c>
      <c r="M18" s="6">
        <v>2018</v>
      </c>
    </row>
    <row r="19" spans="1:13" s="3" customFormat="1" ht="58.5" customHeight="1" x14ac:dyDescent="0.25">
      <c r="A19" s="19" t="s">
        <v>58</v>
      </c>
      <c r="B19" s="19" t="s">
        <v>95</v>
      </c>
      <c r="C19" s="21" t="s">
        <v>60</v>
      </c>
      <c r="D19" s="6" t="s">
        <v>38</v>
      </c>
      <c r="E19" s="6" t="s">
        <v>31</v>
      </c>
      <c r="F19" s="31">
        <f>6211+609</f>
        <v>6820</v>
      </c>
      <c r="G19" s="6" t="s">
        <v>59</v>
      </c>
      <c r="H19" s="31">
        <f>6585+235</f>
        <v>6820</v>
      </c>
      <c r="I19" s="31">
        <f>F19</f>
        <v>6820</v>
      </c>
      <c r="J19" s="24">
        <f t="shared" si="0"/>
        <v>1</v>
      </c>
      <c r="K19" s="6" t="s">
        <v>24</v>
      </c>
      <c r="L19" s="6" t="s">
        <v>20</v>
      </c>
      <c r="M19" s="6">
        <v>2018</v>
      </c>
    </row>
    <row r="20" spans="1:13" s="3" customFormat="1" ht="67.5" customHeight="1" x14ac:dyDescent="0.25">
      <c r="A20" s="19" t="s">
        <v>16</v>
      </c>
      <c r="B20" s="19" t="s">
        <v>96</v>
      </c>
      <c r="C20" s="21" t="s">
        <v>61</v>
      </c>
      <c r="D20" s="6" t="s">
        <v>38</v>
      </c>
      <c r="E20" s="6" t="s">
        <v>31</v>
      </c>
      <c r="F20" s="23">
        <v>107</v>
      </c>
      <c r="G20" s="25" t="s">
        <v>38</v>
      </c>
      <c r="H20" s="23">
        <f>27+27+27+26</f>
        <v>107</v>
      </c>
      <c r="I20" s="23">
        <f>27+27+27+26</f>
        <v>107</v>
      </c>
      <c r="J20" s="24">
        <f t="shared" si="0"/>
        <v>1</v>
      </c>
      <c r="K20" s="6" t="s">
        <v>24</v>
      </c>
      <c r="L20" s="6" t="s">
        <v>20</v>
      </c>
      <c r="M20" s="6">
        <v>2018</v>
      </c>
    </row>
    <row r="21" spans="1:13" s="3" customFormat="1" ht="60.75" customHeight="1" x14ac:dyDescent="0.25">
      <c r="A21" s="19" t="s">
        <v>62</v>
      </c>
      <c r="B21" s="19" t="s">
        <v>97</v>
      </c>
      <c r="C21" s="21" t="s">
        <v>63</v>
      </c>
      <c r="D21" s="6" t="s">
        <v>38</v>
      </c>
      <c r="E21" s="6" t="s">
        <v>31</v>
      </c>
      <c r="F21" s="23">
        <f>37-2</f>
        <v>35</v>
      </c>
      <c r="G21" s="6" t="s">
        <v>23</v>
      </c>
      <c r="H21" s="23">
        <f>11+10+11+3</f>
        <v>35</v>
      </c>
      <c r="I21" s="23">
        <f t="shared" ref="I21:I26" si="1">F21</f>
        <v>35</v>
      </c>
      <c r="J21" s="24">
        <f t="shared" si="0"/>
        <v>1</v>
      </c>
      <c r="K21" s="6" t="s">
        <v>24</v>
      </c>
      <c r="L21" s="6" t="s">
        <v>20</v>
      </c>
      <c r="M21" s="6">
        <v>2018</v>
      </c>
    </row>
    <row r="22" spans="1:13" s="3" customFormat="1" ht="149.25" customHeight="1" x14ac:dyDescent="0.25">
      <c r="A22" s="19" t="s">
        <v>64</v>
      </c>
      <c r="B22" s="19" t="s">
        <v>98</v>
      </c>
      <c r="C22" s="21" t="s">
        <v>91</v>
      </c>
      <c r="D22" s="6" t="s">
        <v>38</v>
      </c>
      <c r="E22" s="6" t="s">
        <v>31</v>
      </c>
      <c r="F22" s="23">
        <f>52+24</f>
        <v>76</v>
      </c>
      <c r="G22" s="25" t="s">
        <v>65</v>
      </c>
      <c r="H22" s="23">
        <f>5+15+41+15</f>
        <v>76</v>
      </c>
      <c r="I22" s="23">
        <f t="shared" si="1"/>
        <v>76</v>
      </c>
      <c r="J22" s="24">
        <f t="shared" si="0"/>
        <v>1</v>
      </c>
      <c r="K22" s="6" t="s">
        <v>24</v>
      </c>
      <c r="L22" s="6" t="s">
        <v>20</v>
      </c>
      <c r="M22" s="6">
        <v>2018</v>
      </c>
    </row>
    <row r="23" spans="1:13" s="3" customFormat="1" ht="60.75" customHeight="1" x14ac:dyDescent="0.25">
      <c r="A23" s="19" t="s">
        <v>67</v>
      </c>
      <c r="B23" s="20" t="s">
        <v>66</v>
      </c>
      <c r="C23" s="21" t="s">
        <v>68</v>
      </c>
      <c r="D23" s="6" t="s">
        <v>1</v>
      </c>
      <c r="E23" s="6" t="s">
        <v>31</v>
      </c>
      <c r="F23" s="22">
        <v>194136</v>
      </c>
      <c r="G23" s="25" t="s">
        <v>49</v>
      </c>
      <c r="H23" s="27">
        <v>194136</v>
      </c>
      <c r="I23" s="27">
        <f t="shared" si="1"/>
        <v>194136</v>
      </c>
      <c r="J23" s="24">
        <f t="shared" si="0"/>
        <v>1</v>
      </c>
      <c r="K23" s="6" t="s">
        <v>24</v>
      </c>
      <c r="L23" s="6" t="s">
        <v>20</v>
      </c>
      <c r="M23" s="6">
        <v>2018</v>
      </c>
    </row>
    <row r="24" spans="1:13" s="3" customFormat="1" ht="64.5" customHeight="1" x14ac:dyDescent="0.25">
      <c r="A24" s="19" t="s">
        <v>69</v>
      </c>
      <c r="B24" s="19" t="s">
        <v>106</v>
      </c>
      <c r="C24" s="21" t="s">
        <v>70</v>
      </c>
      <c r="D24" s="6" t="s">
        <v>38</v>
      </c>
      <c r="E24" s="6" t="s">
        <v>31</v>
      </c>
      <c r="F24" s="23">
        <f>2+1</f>
        <v>3</v>
      </c>
      <c r="G24" s="23" t="s">
        <v>26</v>
      </c>
      <c r="H24" s="23">
        <f>1+2</f>
        <v>3</v>
      </c>
      <c r="I24" s="23">
        <f t="shared" si="1"/>
        <v>3</v>
      </c>
      <c r="J24" s="24">
        <f t="shared" si="0"/>
        <v>1</v>
      </c>
      <c r="K24" s="6" t="s">
        <v>24</v>
      </c>
      <c r="L24" s="6" t="s">
        <v>20</v>
      </c>
      <c r="M24" s="6">
        <v>2018</v>
      </c>
    </row>
    <row r="25" spans="1:13" s="3" customFormat="1" ht="53.25" customHeight="1" x14ac:dyDescent="0.25">
      <c r="A25" s="19" t="s">
        <v>71</v>
      </c>
      <c r="B25" s="20" t="s">
        <v>72</v>
      </c>
      <c r="C25" s="21" t="s">
        <v>73</v>
      </c>
      <c r="D25" s="6" t="s">
        <v>1</v>
      </c>
      <c r="E25" s="6" t="s">
        <v>31</v>
      </c>
      <c r="F25" s="22">
        <v>2695757</v>
      </c>
      <c r="G25" s="25" t="s">
        <v>49</v>
      </c>
      <c r="H25" s="26">
        <v>2695757</v>
      </c>
      <c r="I25" s="26">
        <f t="shared" si="1"/>
        <v>2695757</v>
      </c>
      <c r="J25" s="24">
        <f t="shared" si="0"/>
        <v>1</v>
      </c>
      <c r="K25" s="6" t="s">
        <v>24</v>
      </c>
      <c r="L25" s="6" t="s">
        <v>20</v>
      </c>
      <c r="M25" s="6">
        <v>2018</v>
      </c>
    </row>
    <row r="26" spans="1:13" s="3" customFormat="1" ht="81" customHeight="1" x14ac:dyDescent="0.25">
      <c r="A26" s="19" t="s">
        <v>74</v>
      </c>
      <c r="B26" s="19" t="s">
        <v>107</v>
      </c>
      <c r="C26" s="21" t="s">
        <v>76</v>
      </c>
      <c r="D26" s="6" t="s">
        <v>38</v>
      </c>
      <c r="E26" s="6" t="s">
        <v>31</v>
      </c>
      <c r="F26" s="23">
        <f>56+3</f>
        <v>59</v>
      </c>
      <c r="G26" s="6" t="s">
        <v>75</v>
      </c>
      <c r="H26" s="23">
        <f>16+14+16+13</f>
        <v>59</v>
      </c>
      <c r="I26" s="23">
        <f t="shared" si="1"/>
        <v>59</v>
      </c>
      <c r="J26" s="24">
        <f t="shared" si="0"/>
        <v>1</v>
      </c>
      <c r="K26" s="6" t="s">
        <v>24</v>
      </c>
      <c r="L26" s="6" t="s">
        <v>20</v>
      </c>
      <c r="M26" s="6">
        <v>2018</v>
      </c>
    </row>
    <row r="27" spans="1:13" s="3" customFormat="1" ht="73.5" customHeight="1" x14ac:dyDescent="0.25">
      <c r="A27" s="19" t="s">
        <v>77</v>
      </c>
      <c r="B27" s="19" t="s">
        <v>112</v>
      </c>
      <c r="C27" s="21" t="s">
        <v>79</v>
      </c>
      <c r="D27" s="6" t="s">
        <v>38</v>
      </c>
      <c r="E27" s="6" t="s">
        <v>31</v>
      </c>
      <c r="F27" s="23">
        <v>4</v>
      </c>
      <c r="G27" s="6" t="s">
        <v>78</v>
      </c>
      <c r="H27" s="23">
        <f>1+2+1</f>
        <v>4</v>
      </c>
      <c r="I27" s="23">
        <f>1+2+1</f>
        <v>4</v>
      </c>
      <c r="J27" s="24">
        <f t="shared" si="0"/>
        <v>1</v>
      </c>
      <c r="K27" s="6" t="s">
        <v>24</v>
      </c>
      <c r="L27" s="6" t="s">
        <v>20</v>
      </c>
      <c r="M27" s="6">
        <v>2018</v>
      </c>
    </row>
    <row r="28" spans="1:13" s="3" customFormat="1" ht="101.25" customHeight="1" x14ac:dyDescent="0.25">
      <c r="A28" s="19" t="s">
        <v>80</v>
      </c>
      <c r="B28" s="20" t="s">
        <v>81</v>
      </c>
      <c r="C28" s="21" t="s">
        <v>83</v>
      </c>
      <c r="D28" s="6" t="s">
        <v>1</v>
      </c>
      <c r="E28" s="6" t="s">
        <v>31</v>
      </c>
      <c r="F28" s="28">
        <v>7.3599999999999999E-2</v>
      </c>
      <c r="G28" s="23" t="s">
        <v>82</v>
      </c>
      <c r="H28" s="30">
        <v>7.3599999999999999E-2</v>
      </c>
      <c r="I28" s="30">
        <f>F28</f>
        <v>7.3599999999999999E-2</v>
      </c>
      <c r="J28" s="24">
        <f t="shared" si="0"/>
        <v>1</v>
      </c>
      <c r="K28" s="6" t="s">
        <v>24</v>
      </c>
      <c r="L28" s="6" t="s">
        <v>20</v>
      </c>
      <c r="M28" s="6">
        <v>2018</v>
      </c>
    </row>
    <row r="29" spans="1:13" s="3" customFormat="1" ht="135.75" customHeight="1" x14ac:dyDescent="0.25">
      <c r="A29" s="19" t="s">
        <v>84</v>
      </c>
      <c r="B29" s="19" t="s">
        <v>108</v>
      </c>
      <c r="C29" s="21" t="s">
        <v>87</v>
      </c>
      <c r="D29" s="6" t="s">
        <v>38</v>
      </c>
      <c r="E29" s="6" t="s">
        <v>31</v>
      </c>
      <c r="F29" s="23">
        <v>61</v>
      </c>
      <c r="G29" s="6" t="s">
        <v>85</v>
      </c>
      <c r="H29" s="23">
        <f>23+38</f>
        <v>61</v>
      </c>
      <c r="I29" s="23">
        <f>23+38</f>
        <v>61</v>
      </c>
      <c r="J29" s="24">
        <f>H29/I29</f>
        <v>1</v>
      </c>
      <c r="K29" s="6" t="s">
        <v>24</v>
      </c>
      <c r="L29" s="6" t="s">
        <v>20</v>
      </c>
      <c r="M29" s="6">
        <v>2018</v>
      </c>
    </row>
    <row r="30" spans="1:13" s="3" customFormat="1" ht="64.5" customHeight="1" x14ac:dyDescent="0.25">
      <c r="A30" s="19" t="s">
        <v>86</v>
      </c>
      <c r="B30" s="19" t="s">
        <v>109</v>
      </c>
      <c r="C30" s="21" t="s">
        <v>27</v>
      </c>
      <c r="D30" s="6" t="s">
        <v>38</v>
      </c>
      <c r="E30" s="6" t="s">
        <v>32</v>
      </c>
      <c r="F30" s="23">
        <f>10-8</f>
        <v>2</v>
      </c>
      <c r="G30" s="6" t="s">
        <v>28</v>
      </c>
      <c r="H30" s="23">
        <v>2</v>
      </c>
      <c r="I30" s="23">
        <f>F30</f>
        <v>2</v>
      </c>
      <c r="J30" s="24">
        <f>H30/I30</f>
        <v>1</v>
      </c>
      <c r="K30" s="6" t="s">
        <v>24</v>
      </c>
      <c r="L30" s="6" t="s">
        <v>20</v>
      </c>
      <c r="M30" s="6">
        <v>2018</v>
      </c>
    </row>
    <row r="31" spans="1:13" s="3" customFormat="1" ht="90" customHeight="1" x14ac:dyDescent="0.25">
      <c r="A31" s="19" t="s">
        <v>18</v>
      </c>
      <c r="B31" s="19" t="s">
        <v>110</v>
      </c>
      <c r="C31" s="21" t="s">
        <v>29</v>
      </c>
      <c r="D31" s="6" t="s">
        <v>38</v>
      </c>
      <c r="E31" s="6" t="s">
        <v>31</v>
      </c>
      <c r="F31" s="23">
        <v>36</v>
      </c>
      <c r="G31" s="6" t="s">
        <v>30</v>
      </c>
      <c r="H31" s="23">
        <f>9+9+9+9</f>
        <v>36</v>
      </c>
      <c r="I31" s="23">
        <f>9+9+9+9</f>
        <v>36</v>
      </c>
      <c r="J31" s="24">
        <f>H31/I31</f>
        <v>1</v>
      </c>
      <c r="K31" s="6" t="s">
        <v>24</v>
      </c>
      <c r="L31" s="6" t="s">
        <v>20</v>
      </c>
      <c r="M31" s="6">
        <v>2018</v>
      </c>
    </row>
    <row r="32" spans="1:13" s="3" customFormat="1" ht="64.5" customHeight="1" x14ac:dyDescent="0.25">
      <c r="A32" s="19" t="s">
        <v>88</v>
      </c>
      <c r="B32" s="19" t="s">
        <v>111</v>
      </c>
      <c r="C32" s="21" t="s">
        <v>90</v>
      </c>
      <c r="D32" s="6" t="s">
        <v>38</v>
      </c>
      <c r="E32" s="6" t="s">
        <v>31</v>
      </c>
      <c r="F32" s="22">
        <v>139969332.34999999</v>
      </c>
      <c r="G32" s="6" t="s">
        <v>89</v>
      </c>
      <c r="H32" s="26">
        <v>139969332.34999999</v>
      </c>
      <c r="I32" s="26">
        <f>F32</f>
        <v>139969332.34999999</v>
      </c>
      <c r="J32" s="24">
        <f>H32/I32</f>
        <v>1</v>
      </c>
      <c r="K32" s="6" t="s">
        <v>24</v>
      </c>
      <c r="L32" s="6" t="s">
        <v>20</v>
      </c>
      <c r="M32" s="6">
        <v>2018</v>
      </c>
    </row>
    <row r="33" spans="1:13" s="3" customFormat="1" x14ac:dyDescent="0.25">
      <c r="A33" s="12"/>
      <c r="B33" s="12"/>
      <c r="C33" s="12"/>
      <c r="D33" s="12"/>
      <c r="E33" s="12"/>
      <c r="F33" s="12"/>
      <c r="G33" s="12"/>
      <c r="H33" s="12"/>
      <c r="I33" s="12"/>
      <c r="J33" s="12"/>
      <c r="K33" s="12"/>
      <c r="L33" s="12"/>
      <c r="M33" s="12"/>
    </row>
    <row r="34" spans="1:13" s="3" customFormat="1" ht="54" customHeight="1" x14ac:dyDescent="0.25">
      <c r="A34" s="40" t="s">
        <v>114</v>
      </c>
      <c r="B34" s="40"/>
      <c r="C34" s="40"/>
      <c r="D34" s="40"/>
      <c r="E34" s="40"/>
      <c r="F34" s="40"/>
      <c r="G34" s="40"/>
      <c r="H34" s="40"/>
      <c r="I34" s="40"/>
      <c r="J34" s="40"/>
      <c r="K34" s="40"/>
      <c r="L34" s="40"/>
      <c r="M34" s="40"/>
    </row>
    <row r="35" spans="1:13" s="3" customFormat="1" x14ac:dyDescent="0.25">
      <c r="A35" s="13"/>
      <c r="B35" s="13"/>
      <c r="C35" s="13"/>
      <c r="D35" s="13"/>
      <c r="E35" s="13"/>
      <c r="F35" s="13"/>
      <c r="G35" s="14"/>
      <c r="H35" s="14"/>
      <c r="I35" s="14"/>
      <c r="J35" s="14"/>
    </row>
    <row r="36" spans="1:13" s="3" customFormat="1" x14ac:dyDescent="0.25">
      <c r="A36" s="39" t="s">
        <v>33</v>
      </c>
      <c r="B36" s="39"/>
      <c r="C36" s="39"/>
      <c r="D36" s="39"/>
      <c r="E36" s="39"/>
      <c r="F36" s="39"/>
      <c r="G36" s="39"/>
      <c r="H36" s="39"/>
      <c r="I36" s="39"/>
      <c r="J36" s="39"/>
      <c r="K36" s="39"/>
      <c r="L36" s="39"/>
      <c r="M36" s="39"/>
    </row>
    <row r="37" spans="1:13" s="3" customFormat="1" x14ac:dyDescent="0.25">
      <c r="C37" s="14"/>
      <c r="D37" s="15"/>
      <c r="E37" s="15"/>
      <c r="F37" s="15"/>
      <c r="G37" s="11"/>
      <c r="H37" s="17"/>
      <c r="I37" s="17"/>
      <c r="J37" s="17"/>
      <c r="K37" s="17"/>
      <c r="L37" s="14"/>
    </row>
    <row r="38" spans="1:13" s="3" customFormat="1" ht="15" customHeight="1" x14ac:dyDescent="0.25">
      <c r="C38" s="14"/>
      <c r="D38" s="16"/>
      <c r="E38" s="16"/>
      <c r="F38" s="16"/>
      <c r="G38" s="4"/>
      <c r="H38" s="16"/>
      <c r="I38" s="18"/>
      <c r="J38" s="18"/>
      <c r="K38" s="18"/>
      <c r="L38" s="14"/>
    </row>
    <row r="39" spans="1:13" s="3" customFormat="1" x14ac:dyDescent="0.25"/>
    <row r="40" spans="1:13" s="3" customFormat="1" x14ac:dyDescent="0.25"/>
    <row r="41" spans="1:13" s="3" customFormat="1" x14ac:dyDescent="0.25"/>
  </sheetData>
  <mergeCells count="6">
    <mergeCell ref="A1:M1"/>
    <mergeCell ref="A2:M2"/>
    <mergeCell ref="A3:M3"/>
    <mergeCell ref="A4:M4"/>
    <mergeCell ref="A36:M36"/>
    <mergeCell ref="A34:M34"/>
  </mergeCells>
  <pageMargins left="0.70866141732283472" right="0.70866141732283472" top="0.74803149606299213" bottom="0.74803149606299213" header="0.31496062992125984" footer="0.31496062992125984"/>
  <pageSetup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IR</vt:lpstr>
      <vt:lpstr>IR!Títulos_a_imprimir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Cecy</dc:creator>
  <cp:lastModifiedBy>Estadística</cp:lastModifiedBy>
  <cp:lastPrinted>2018-10-04T21:57:34Z</cp:lastPrinted>
  <dcterms:created xsi:type="dcterms:W3CDTF">2017-11-09T15:51:44Z</dcterms:created>
  <dcterms:modified xsi:type="dcterms:W3CDTF">2019-01-11T21:38:39Z</dcterms:modified>
</cp:coreProperties>
</file>